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ADEMPIMENTI\TRASPARENZA E ANTICORR\PATRIGANI_dal 2020\ADEMPIMENTI\2020\31 GENN 2021\Contratti e elenco convenzioni_protocolli\contratti\FILE CONTRATTI\"/>
    </mc:Choice>
  </mc:AlternateContent>
  <bookViews>
    <workbookView xWindow="-120" yWindow="-120" windowWidth="29040" windowHeight="15840" tabRatio="745"/>
  </bookViews>
  <sheets>
    <sheet name="Anno 2020" sheetId="5" r:id="rId1"/>
  </sheets>
  <definedNames>
    <definedName name="_xlnm._FilterDatabase" localSheetId="0" hidden="1">'Anno 2020'!$A$3:$K$3</definedName>
    <definedName name="_xlnm.Print_Area" localSheetId="0">'Anno 2020'!$A$1:$K$38</definedName>
  </definedNames>
  <calcPr calcId="162913"/>
</workbook>
</file>

<file path=xl/calcChain.xml><?xml version="1.0" encoding="utf-8"?>
<calcChain xmlns="http://schemas.openxmlformats.org/spreadsheetml/2006/main">
  <c r="H15" i="5" l="1"/>
  <c r="H22" i="5" l="1"/>
  <c r="H26" i="5"/>
  <c r="H23" i="5"/>
  <c r="H36" i="5"/>
  <c r="K29" i="5"/>
  <c r="K30" i="5"/>
  <c r="H19" i="5"/>
  <c r="K19" i="5" s="1"/>
  <c r="H20" i="5"/>
  <c r="K20" i="5" s="1"/>
  <c r="H51" i="5"/>
  <c r="K51" i="5" s="1"/>
  <c r="H16" i="5" l="1"/>
  <c r="K24" i="5"/>
  <c r="K45" i="5"/>
  <c r="K44" i="5"/>
  <c r="K43" i="5"/>
  <c r="H38" i="5"/>
  <c r="K38" i="5" s="1"/>
  <c r="H40" i="5"/>
  <c r="K40" i="5" s="1"/>
  <c r="H39" i="5"/>
  <c r="H37" i="5"/>
  <c r="K37" i="5" s="1"/>
  <c r="K59" i="5"/>
  <c r="K15" i="5"/>
  <c r="K50" i="5"/>
  <c r="H21" i="5"/>
  <c r="K21" i="5" s="1"/>
  <c r="K32" i="5"/>
  <c r="K18" i="5"/>
  <c r="H27" i="5"/>
  <c r="K27" i="5" s="1"/>
  <c r="H31" i="5"/>
  <c r="K31" i="5" s="1"/>
  <c r="K34" i="5"/>
  <c r="H34" i="5"/>
  <c r="H17" i="5"/>
  <c r="K11" i="5"/>
  <c r="K14" i="5"/>
  <c r="K13" i="5"/>
  <c r="K12" i="5"/>
  <c r="K10" i="5"/>
  <c r="H58" i="5" l="1"/>
  <c r="K58" i="5" s="1"/>
  <c r="K52" i="5"/>
  <c r="H57" i="5"/>
  <c r="K57" i="5" s="1"/>
  <c r="K56" i="5"/>
  <c r="H56" i="5"/>
  <c r="H55" i="5"/>
  <c r="K55" i="5" s="1"/>
  <c r="H54" i="5"/>
  <c r="K54" i="5" s="1"/>
  <c r="H53" i="5"/>
  <c r="K53" i="5" s="1"/>
  <c r="K49" i="5"/>
  <c r="K25" i="5"/>
  <c r="K33" i="5"/>
  <c r="K35" i="5"/>
  <c r="H9" i="5" l="1"/>
  <c r="K9" i="5" s="1"/>
  <c r="H8" i="5"/>
  <c r="K8" i="5" s="1"/>
  <c r="H7" i="5"/>
  <c r="K7" i="5" s="1"/>
  <c r="H6" i="5"/>
  <c r="K6" i="5" s="1"/>
  <c r="H5" i="5"/>
  <c r="K5" i="5" s="1"/>
</calcChain>
</file>

<file path=xl/comments1.xml><?xml version="1.0" encoding="utf-8"?>
<comments xmlns="http://schemas.openxmlformats.org/spreadsheetml/2006/main">
  <authors>
    <author>Tiziana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importo annuale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fatture mensili meno quota amministratore di sistema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importo 2020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competenza anno 2018 e 2019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delibera 14_12_2018 + spese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singolo incontro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fatture 2020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quota dicembre 2019 a novembre2020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a pezzo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a consumo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Tiziana:</t>
        </r>
        <r>
          <rPr>
            <sz val="9"/>
            <color indexed="81"/>
            <rFont val="Tahoma"/>
            <family val="2"/>
          </rPr>
          <t xml:space="preserve">
2 semestre 2019 e 1 semestre 2020</t>
        </r>
      </text>
    </comment>
  </commentList>
</comments>
</file>

<file path=xl/sharedStrings.xml><?xml version="1.0" encoding="utf-8"?>
<sst xmlns="http://schemas.openxmlformats.org/spreadsheetml/2006/main" count="409" uniqueCount="106">
  <si>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</si>
  <si>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</si>
  <si>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</si>
  <si>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</si>
  <si>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</si>
  <si>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</si>
  <si>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</si>
  <si>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</si>
  <si>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</si>
  <si>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</si>
  <si>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</si>
  <si>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</si>
  <si>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r>
      <t xml:space="preserve">Contratti di forniture, beni e servizi
Anno 2020
</t>
    </r>
    <r>
      <rPr>
        <sz val="16"/>
        <color theme="1"/>
        <rFont val="Garamond"/>
        <family val="1"/>
      </rPr>
      <t>Dati aggiornati al 31 dicembre 2020</t>
    </r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</si>
  <si>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</si>
  <si>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</si>
  <si>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</si>
  <si>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</si>
  <si>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</si>
  <si>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</si>
  <si>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</si>
  <si>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</si>
  <si>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</si>
  <si>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</si>
  <si>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>DENOMINAZIONE ENTE Collegio Geometri e GL della Provincia di Trento - C.F. 80013910221</t>
  </si>
  <si>
    <t>0000000000</t>
  </si>
  <si>
    <t>80013910221</t>
  </si>
  <si>
    <t>CGeGL TRENTO</t>
  </si>
  <si>
    <t>Rinnovo canone web hosting</t>
  </si>
  <si>
    <t>Creazione questionario on-line</t>
  </si>
  <si>
    <t>Aggiornamento sito: servizio PagoPA</t>
  </si>
  <si>
    <t>RSPP</t>
  </si>
  <si>
    <t>Medico Competente</t>
  </si>
  <si>
    <t>Valutazione stress correlato</t>
  </si>
  <si>
    <t>Benassi S.r.l - C.F..00694620220</t>
  </si>
  <si>
    <t>ARCHIMEDE Soc. Coop. - C.F. 01638870228</t>
  </si>
  <si>
    <t>Progetto Salute - C.F. 01214730226</t>
  </si>
  <si>
    <t xml:space="preserve">Assunzione incarico amministratore di sistema </t>
  </si>
  <si>
    <t>Patrignani Avv. Margherita - C.F. PTRMGH83D44C357H</t>
  </si>
  <si>
    <t>Consulenza Trasparenza e Anticorruzione</t>
  </si>
  <si>
    <t>4company - C.F. 03393220235</t>
  </si>
  <si>
    <t>Incontro annuale DPO</t>
  </si>
  <si>
    <t>Novacold Service S.r.l. - C.F. 01773620222</t>
  </si>
  <si>
    <t>Manutenzione annuale caldaia</t>
  </si>
  <si>
    <t>Ghidoni dott. Dario - C.F.GHDDRA54P06L378P</t>
  </si>
  <si>
    <t>Revisore contabile dell'Ente</t>
  </si>
  <si>
    <t>Predisposizione articoli fiscali per rivista categoria</t>
  </si>
  <si>
    <t>Elaborazione dati contabili, elaborazione e invio telematico modelli e dichiarazioni</t>
  </si>
  <si>
    <t>Savorelli dott. Lorenzo - commercialista C.F. SVRLNZ73P15L378W</t>
  </si>
  <si>
    <t>Visura S.p.A. - C.F. 05338771008</t>
  </si>
  <si>
    <t>Fornitura Programmi_Applicativi e servizio assistenza - Prot. ex DPCM 03/12/2013</t>
  </si>
  <si>
    <t>Fornitura Programmi_Applicativi e servizio assistenza - conservazione registro giornaliero protocollo</t>
  </si>
  <si>
    <t>Fornitura Programmi_Applicativi e servizio assistenza - Modulo SplitPayment</t>
  </si>
  <si>
    <t>Fornitura Programmi_Applicativi e servizio assistenza - Pagodigitale</t>
  </si>
  <si>
    <t>Fornitura Programmi_Applicativi e servizio assistenza -Licenza modulo CertiCred e assistenza</t>
  </si>
  <si>
    <t>Fornitura Programmi_Applicativi e servizio assistenza - Licenza e ass.za sportello WebPA</t>
  </si>
  <si>
    <t>Dolomiti Energia S.p.A. - C.F. 01812630224</t>
  </si>
  <si>
    <t>Pulizie c/o sede Ente</t>
  </si>
  <si>
    <t>Oasi-Tandem s.c. Sociale onlus - C.F. 02020190225</t>
  </si>
  <si>
    <t>Direttore rivista categoria</t>
  </si>
  <si>
    <t>Contrini Silvano - C.F. CNTSVN46H22H612K</t>
  </si>
  <si>
    <t>Aquisto token wireless</t>
  </si>
  <si>
    <t>Acquisto webcam e formazione Teams</t>
  </si>
  <si>
    <t>Acquisto batteria gruppo cont. singolo</t>
  </si>
  <si>
    <t xml:space="preserve">KLIMT S.r.l. - C.F. 03014950210  </t>
  </si>
  <si>
    <t>Pulizia e sanificazione impianto clima</t>
  </si>
  <si>
    <t>Guido Alberto F.lli S.n.c. - C.F. 01026290229</t>
  </si>
  <si>
    <t>Intervento per guasto basculante box</t>
  </si>
  <si>
    <t>TIM S.p.A. - C.F. 00488410010</t>
  </si>
  <si>
    <t>Fornitura linee telefoniche e internet</t>
  </si>
  <si>
    <t>Dolimatic S.r.l. - C.F. 596840223</t>
  </si>
  <si>
    <t>Semprebon lux S.r.l. - C.F. 01270420225</t>
  </si>
  <si>
    <t>MYO S.p.A. - C.F. 03222970406</t>
  </si>
  <si>
    <t>Affitto sala per Assemblea iscritti</t>
  </si>
  <si>
    <t>Edizioni Centro Studi Erickson S.p.A. - C.F. 01063120222</t>
  </si>
  <si>
    <t>CEA Estintori S.p.A. - C.F. 03574360370</t>
  </si>
  <si>
    <t>Zadra Paolo - C.F. ZDRPLA70B01L378K</t>
  </si>
  <si>
    <t>Intervento manutenzione caldaia</t>
  </si>
  <si>
    <t>Idraulica MM S.r.l. - C.F. 02365470224</t>
  </si>
  <si>
    <t>Visita medica obbligatoria - dipendente</t>
  </si>
  <si>
    <t>Reale Mutua Assicurazioni - C.F. 02001320221</t>
  </si>
  <si>
    <t>Polizza Colpa Lieve Consiglio Direttivo</t>
  </si>
  <si>
    <t>Polizza Colpa Lieve Consiglio Disciplina</t>
  </si>
  <si>
    <t>Polizza tutela legale Ente</t>
  </si>
  <si>
    <t>Polizza infortuni in itinere</t>
  </si>
  <si>
    <t>Polizza Incendi Ente</t>
  </si>
  <si>
    <t>Elaborazione prospetti paga e dichiarazioni annuali</t>
  </si>
  <si>
    <t>Cavazzani dott. Claudio - C.F. CVZCLD52S02L378E</t>
  </si>
  <si>
    <t>Generali Italia s.p.A. -  C.F. 00409920584</t>
  </si>
  <si>
    <t>Fornitura gas naturale - acqua - energia elettr.</t>
  </si>
  <si>
    <t>Tariffa rifiuti</t>
  </si>
  <si>
    <t>Dolomiti Ambiente S.r.l. - C.F. 02352570226</t>
  </si>
  <si>
    <t>Locazione posto auto</t>
  </si>
  <si>
    <t>Immobiliare Vittoria S.r.l. - C. F. 01402870222</t>
  </si>
  <si>
    <t>Timbri iscritti Albo</t>
  </si>
  <si>
    <t>Pisetta Paola &amp; C. S.a.s. - C. F. 01003030226</t>
  </si>
  <si>
    <t>G.A.R.E. S.r.l. - C.F. 03808820587</t>
  </si>
  <si>
    <t>Composizione floreale (funerale)</t>
  </si>
  <si>
    <t>Pernottamento Roma Segretario - riunione catasto 19.02.2020</t>
  </si>
  <si>
    <t>Tickets assistenza - prblematiche particolari (fatt. in base al tempo impiegato)</t>
  </si>
  <si>
    <t>Fornitura cialde (a consumo)</t>
  </si>
  <si>
    <t xml:space="preserve">Verifiche estintori </t>
  </si>
  <si>
    <t>Fornitura cancelleria (a consumo)</t>
  </si>
  <si>
    <t>Contratto stampe costocopia (a consumo)</t>
  </si>
  <si>
    <t>Fornitura Programmi_Applicativi e servizio assistenza - conservazione FattPA (€1,30 + iva a fattura)</t>
  </si>
  <si>
    <t xml:space="preserve">Noleggi e assistenza  server - pc-licenze - antvirus - backup - mailbox </t>
  </si>
  <si>
    <t>Dolimatic S.r.l. - C.F. 00596840223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</si>
</sst>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Fill="1" applyBorder="1" applyAlignment="1">
      <alignment vertical="center" wrapText="1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165" fontId="20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6" fontId="22" fillId="0" borderId="0" xfId="0" applyNumberFormat="1" applyFont="1" applyAlignment="1">
      <alignment vertical="center"/>
    </xf>
    <xf numFmtId="164" fontId="20" fillId="0" borderId="5" xfId="0" applyNumberFormat="1" applyFont="1" applyBorder="1" applyAlignment="1">
      <alignment horizontal="right" vertical="center" wrapText="1"/>
    </xf>
    <xf numFmtId="166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Fill="1" applyBorder="1" applyAlignment="1">
      <alignment vertical="center" wrapText="1"/>
    </xf>
    <xf numFmtId="0" fontId="20" fillId="0" borderId="0" xfId="0" applyFont="1" applyFill="1"/>
    <xf numFmtId="0" fontId="20" fillId="0" borderId="0" xfId="0" applyFont="1" applyFill="1" applyAlignment="1">
      <alignment vertical="center"/>
    </xf>
    <xf numFmtId="0" fontId="20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topLeftCell="D12" zoomScale="120" zoomScaleNormal="120" workbookViewId="0">
      <selection activeCell="F18" sqref="F18"/>
    </sheetView>
  </sheetViews>
  <sheetFormatPr defaultColWidth="33.5703125" defaultRowHeight="15" x14ac:dyDescent="0.25"/>
  <cols>
    <col min="1" max="1" width="12.28515625" style="8" customWidth="1"/>
    <col min="2" max="2" width="11.7109375" style="7" bestFit="1" customWidth="1"/>
    <col min="3" max="3" width="17.28515625" style="2" bestFit="1" customWidth="1"/>
    <col min="4" max="4" width="32.7109375" style="12" bestFit="1" customWidth="1"/>
    <col min="5" max="5" width="15.5703125" style="26" customWidth="1"/>
    <col min="6" max="6" width="43.5703125" style="9" customWidth="1"/>
    <col min="7" max="7" width="40" style="3" customWidth="1"/>
    <col min="8" max="8" width="16.28515625" style="10" customWidth="1"/>
    <col min="9" max="9" width="12.28515625" style="11" customWidth="1"/>
    <col min="10" max="10" width="11.7109375" style="11" customWidth="1"/>
    <col min="11" max="11" width="12.85546875" style="6" customWidth="1"/>
    <col min="12" max="12" width="24" customWidth="1"/>
    <col min="14" max="14" width="11.7109375" style="1" customWidth="1"/>
    <col min="15" max="16384" width="33.5703125" style="1"/>
  </cols>
  <sheetData>
    <row r="1" spans="1:13" ht="38.25" customHeight="1" x14ac:dyDescent="0.25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"/>
      <c r="M1" s="1"/>
    </row>
    <row r="2" spans="1:13" ht="82.5" customHeight="1" x14ac:dyDescent="0.25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"/>
      <c r="M2" s="1"/>
    </row>
    <row r="3" spans="1:13" s="5" customFormat="1" ht="36" x14ac:dyDescent="0.2">
      <c r="A3" s="16" t="s">
        <v>1</v>
      </c>
      <c r="B3" s="17" t="s">
        <v>4</v>
      </c>
      <c r="C3" s="18" t="s">
        <v>5</v>
      </c>
      <c r="D3" s="18" t="s">
        <v>2</v>
      </c>
      <c r="E3" s="25" t="s">
        <v>3</v>
      </c>
      <c r="F3" s="19" t="s">
        <v>6</v>
      </c>
      <c r="G3" s="18" t="s">
        <v>0</v>
      </c>
      <c r="H3" s="20" t="s">
        <v>7</v>
      </c>
      <c r="I3" s="21" t="s">
        <v>8</v>
      </c>
      <c r="J3" s="21" t="s">
        <v>9</v>
      </c>
      <c r="K3" s="22" t="s">
        <v>10</v>
      </c>
      <c r="L3" s="4"/>
      <c r="M3" s="4"/>
    </row>
    <row r="4" spans="1:13" s="5" customFormat="1" ht="214.5" customHeight="1" x14ac:dyDescent="0.2">
      <c r="A4" s="44" t="s">
        <v>13</v>
      </c>
      <c r="B4" s="45" t="s">
        <v>14</v>
      </c>
      <c r="C4" s="30" t="s">
        <v>15</v>
      </c>
      <c r="D4" s="23" t="s">
        <v>16</v>
      </c>
      <c r="E4" s="40" t="s">
        <v>11</v>
      </c>
      <c r="F4" s="33" t="s">
        <v>17</v>
      </c>
      <c r="G4" s="33" t="s">
        <v>18</v>
      </c>
      <c r="H4" s="43" t="s">
        <v>19</v>
      </c>
      <c r="I4" s="24" t="s">
        <v>20</v>
      </c>
      <c r="J4" s="21" t="s">
        <v>21</v>
      </c>
      <c r="K4" s="43" t="s">
        <v>22</v>
      </c>
      <c r="L4" s="27"/>
      <c r="M4" s="4"/>
    </row>
    <row r="5" spans="1:13" s="15" customFormat="1" ht="24" x14ac:dyDescent="0.2">
      <c r="A5" s="19" t="s">
        <v>24</v>
      </c>
      <c r="B5" s="30" t="s">
        <v>25</v>
      </c>
      <c r="C5" s="31" t="s">
        <v>26</v>
      </c>
      <c r="D5" s="31" t="s">
        <v>27</v>
      </c>
      <c r="E5" s="31" t="s">
        <v>11</v>
      </c>
      <c r="F5" s="32" t="s">
        <v>34</v>
      </c>
      <c r="G5" s="32" t="s">
        <v>34</v>
      </c>
      <c r="H5" s="28">
        <f>1434+315.48</f>
        <v>1749.48</v>
      </c>
      <c r="I5" s="21">
        <v>43511</v>
      </c>
      <c r="J5" s="21">
        <v>43876</v>
      </c>
      <c r="K5" s="28">
        <f t="shared" ref="K5:K10" si="0">H5</f>
        <v>1749.48</v>
      </c>
      <c r="L5" s="14"/>
      <c r="M5" s="14"/>
    </row>
    <row r="6" spans="1:13" s="15" customFormat="1" ht="24" x14ac:dyDescent="0.2">
      <c r="A6" s="19" t="s">
        <v>24</v>
      </c>
      <c r="B6" s="30" t="s">
        <v>25</v>
      </c>
      <c r="C6" s="31" t="s">
        <v>26</v>
      </c>
      <c r="D6" s="31" t="s">
        <v>27</v>
      </c>
      <c r="E6" s="31" t="s">
        <v>11</v>
      </c>
      <c r="F6" s="32" t="s">
        <v>34</v>
      </c>
      <c r="G6" s="32" t="s">
        <v>34</v>
      </c>
      <c r="H6" s="28">
        <f>1434+315.48</f>
        <v>1749.48</v>
      </c>
      <c r="I6" s="21">
        <v>43876</v>
      </c>
      <c r="J6" s="21">
        <v>44242</v>
      </c>
      <c r="K6" s="28">
        <f t="shared" si="0"/>
        <v>1749.48</v>
      </c>
      <c r="L6" s="14"/>
      <c r="M6" s="14"/>
    </row>
    <row r="7" spans="1:13" s="15" customFormat="1" ht="24" x14ac:dyDescent="0.2">
      <c r="A7" s="19" t="s">
        <v>24</v>
      </c>
      <c r="B7" s="30" t="s">
        <v>25</v>
      </c>
      <c r="C7" s="31" t="s">
        <v>26</v>
      </c>
      <c r="D7" s="31" t="s">
        <v>28</v>
      </c>
      <c r="E7" s="31" t="s">
        <v>11</v>
      </c>
      <c r="F7" s="32" t="s">
        <v>34</v>
      </c>
      <c r="G7" s="32" t="s">
        <v>34</v>
      </c>
      <c r="H7" s="28">
        <f>300+66</f>
        <v>366</v>
      </c>
      <c r="I7" s="21">
        <v>43922</v>
      </c>
      <c r="J7" s="21">
        <v>43982</v>
      </c>
      <c r="K7" s="28">
        <f t="shared" si="0"/>
        <v>366</v>
      </c>
      <c r="L7" s="14"/>
      <c r="M7" s="14"/>
    </row>
    <row r="8" spans="1:13" s="15" customFormat="1" ht="24" x14ac:dyDescent="0.2">
      <c r="A8" s="19" t="s">
        <v>24</v>
      </c>
      <c r="B8" s="30" t="s">
        <v>25</v>
      </c>
      <c r="C8" s="31" t="s">
        <v>26</v>
      </c>
      <c r="D8" s="31" t="s">
        <v>29</v>
      </c>
      <c r="E8" s="31" t="s">
        <v>11</v>
      </c>
      <c r="F8" s="32" t="s">
        <v>34</v>
      </c>
      <c r="G8" s="32" t="s">
        <v>34</v>
      </c>
      <c r="H8" s="28">
        <f>240+52.8</f>
        <v>292.8</v>
      </c>
      <c r="I8" s="21">
        <v>44136</v>
      </c>
      <c r="J8" s="21">
        <v>44196</v>
      </c>
      <c r="K8" s="29">
        <f t="shared" si="0"/>
        <v>292.8</v>
      </c>
      <c r="L8" s="14"/>
      <c r="M8" s="14"/>
    </row>
    <row r="9" spans="1:13" s="15" customFormat="1" ht="24" x14ac:dyDescent="0.2">
      <c r="A9" s="19" t="s">
        <v>24</v>
      </c>
      <c r="B9" s="30" t="s">
        <v>25</v>
      </c>
      <c r="C9" s="31" t="s">
        <v>26</v>
      </c>
      <c r="D9" s="34" t="s">
        <v>36</v>
      </c>
      <c r="E9" s="31" t="s">
        <v>11</v>
      </c>
      <c r="F9" s="32" t="s">
        <v>33</v>
      </c>
      <c r="G9" s="32" t="s">
        <v>33</v>
      </c>
      <c r="H9" s="28">
        <f>900+198</f>
        <v>1098</v>
      </c>
      <c r="I9" s="21">
        <v>43101</v>
      </c>
      <c r="J9" s="21">
        <v>44196</v>
      </c>
      <c r="K9" s="36">
        <f t="shared" si="0"/>
        <v>1098</v>
      </c>
      <c r="L9" s="37"/>
      <c r="M9" s="14"/>
    </row>
    <row r="10" spans="1:13" s="15" customFormat="1" ht="24" x14ac:dyDescent="0.2">
      <c r="A10" s="19" t="s">
        <v>24</v>
      </c>
      <c r="B10" s="30" t="s">
        <v>25</v>
      </c>
      <c r="C10" s="31" t="s">
        <v>26</v>
      </c>
      <c r="D10" s="34" t="s">
        <v>104</v>
      </c>
      <c r="E10" s="31" t="s">
        <v>11</v>
      </c>
      <c r="F10" s="32" t="s">
        <v>33</v>
      </c>
      <c r="G10" s="32" t="s">
        <v>33</v>
      </c>
      <c r="H10" s="28">
        <v>6925.21</v>
      </c>
      <c r="I10" s="21">
        <v>43831</v>
      </c>
      <c r="J10" s="21">
        <v>44196</v>
      </c>
      <c r="K10" s="29">
        <f t="shared" si="0"/>
        <v>6925.21</v>
      </c>
      <c r="L10" s="14"/>
      <c r="M10" s="14"/>
    </row>
    <row r="11" spans="1:13" s="15" customFormat="1" ht="34.5" customHeight="1" x14ac:dyDescent="0.2">
      <c r="A11" s="19" t="s">
        <v>24</v>
      </c>
      <c r="B11" s="30" t="s">
        <v>25</v>
      </c>
      <c r="C11" s="31" t="s">
        <v>26</v>
      </c>
      <c r="D11" s="34" t="s">
        <v>98</v>
      </c>
      <c r="E11" s="31" t="s">
        <v>11</v>
      </c>
      <c r="F11" s="32" t="s">
        <v>33</v>
      </c>
      <c r="G11" s="32" t="s">
        <v>33</v>
      </c>
      <c r="H11" s="41">
        <v>0</v>
      </c>
      <c r="I11" s="21">
        <v>43831</v>
      </c>
      <c r="J11" s="21">
        <v>44196</v>
      </c>
      <c r="K11" s="29">
        <f>101.66+91.5+42.69+50.84</f>
        <v>286.69</v>
      </c>
      <c r="L11" s="14"/>
      <c r="M11" s="14"/>
    </row>
    <row r="12" spans="1:13" s="15" customFormat="1" ht="24" x14ac:dyDescent="0.2">
      <c r="A12" s="19" t="s">
        <v>24</v>
      </c>
      <c r="B12" s="30" t="s">
        <v>25</v>
      </c>
      <c r="C12" s="31" t="s">
        <v>26</v>
      </c>
      <c r="D12" s="34" t="s">
        <v>60</v>
      </c>
      <c r="E12" s="31" t="s">
        <v>11</v>
      </c>
      <c r="F12" s="32" t="s">
        <v>33</v>
      </c>
      <c r="G12" s="32" t="s">
        <v>33</v>
      </c>
      <c r="H12" s="28">
        <v>95.16</v>
      </c>
      <c r="I12" s="21">
        <v>43922</v>
      </c>
      <c r="J12" s="21">
        <v>43951</v>
      </c>
      <c r="K12" s="29">
        <f>H12</f>
        <v>95.16</v>
      </c>
      <c r="L12" s="14"/>
      <c r="M12" s="14"/>
    </row>
    <row r="13" spans="1:13" s="15" customFormat="1" ht="24" x14ac:dyDescent="0.2">
      <c r="A13" s="19" t="s">
        <v>24</v>
      </c>
      <c r="B13" s="30" t="s">
        <v>25</v>
      </c>
      <c r="C13" s="31" t="s">
        <v>26</v>
      </c>
      <c r="D13" s="34" t="s">
        <v>61</v>
      </c>
      <c r="E13" s="31" t="s">
        <v>11</v>
      </c>
      <c r="F13" s="32" t="s">
        <v>33</v>
      </c>
      <c r="G13" s="32" t="s">
        <v>33</v>
      </c>
      <c r="H13" s="28">
        <v>236.89</v>
      </c>
      <c r="I13" s="21">
        <v>43952</v>
      </c>
      <c r="J13" s="21">
        <v>43982</v>
      </c>
      <c r="K13" s="29">
        <f>H13</f>
        <v>236.89</v>
      </c>
      <c r="L13" s="14"/>
      <c r="M13" s="14"/>
    </row>
    <row r="14" spans="1:13" s="15" customFormat="1" ht="24" x14ac:dyDescent="0.2">
      <c r="A14" s="19" t="s">
        <v>24</v>
      </c>
      <c r="B14" s="30" t="s">
        <v>25</v>
      </c>
      <c r="C14" s="31" t="s">
        <v>26</v>
      </c>
      <c r="D14" s="34" t="s">
        <v>62</v>
      </c>
      <c r="E14" s="31" t="s">
        <v>11</v>
      </c>
      <c r="F14" s="32" t="s">
        <v>33</v>
      </c>
      <c r="G14" s="32" t="s">
        <v>33</v>
      </c>
      <c r="H14" s="28">
        <v>58.56</v>
      </c>
      <c r="I14" s="21">
        <v>44044</v>
      </c>
      <c r="J14" s="21">
        <v>44074</v>
      </c>
      <c r="K14" s="29">
        <f>H14</f>
        <v>58.56</v>
      </c>
      <c r="L14" s="14"/>
      <c r="M14" s="14"/>
    </row>
    <row r="15" spans="1:13" s="15" customFormat="1" ht="24" x14ac:dyDescent="0.2">
      <c r="A15" s="19" t="s">
        <v>24</v>
      </c>
      <c r="B15" s="30" t="s">
        <v>25</v>
      </c>
      <c r="C15" s="31" t="s">
        <v>26</v>
      </c>
      <c r="D15" s="34" t="s">
        <v>100</v>
      </c>
      <c r="E15" s="31" t="s">
        <v>11</v>
      </c>
      <c r="F15" s="32" t="s">
        <v>74</v>
      </c>
      <c r="G15" s="32" t="s">
        <v>74</v>
      </c>
      <c r="H15" s="35">
        <f>K15</f>
        <v>127.59</v>
      </c>
      <c r="I15" s="21">
        <v>43831</v>
      </c>
      <c r="J15" s="21">
        <v>44196</v>
      </c>
      <c r="K15" s="29">
        <f>79.17+48.42</f>
        <v>127.59</v>
      </c>
      <c r="L15" s="14"/>
      <c r="M15" s="14"/>
    </row>
    <row r="16" spans="1:13" s="15" customFormat="1" ht="24" x14ac:dyDescent="0.2">
      <c r="A16" s="19" t="s">
        <v>24</v>
      </c>
      <c r="B16" s="30" t="s">
        <v>25</v>
      </c>
      <c r="C16" s="31" t="s">
        <v>26</v>
      </c>
      <c r="D16" s="34" t="s">
        <v>85</v>
      </c>
      <c r="E16" s="31" t="s">
        <v>11</v>
      </c>
      <c r="F16" s="32" t="s">
        <v>86</v>
      </c>
      <c r="G16" s="32" t="s">
        <v>86</v>
      </c>
      <c r="H16" s="35">
        <f>K16</f>
        <v>1640.61</v>
      </c>
      <c r="I16" s="21">
        <v>43831</v>
      </c>
      <c r="J16" s="21">
        <v>44196</v>
      </c>
      <c r="K16" s="29">
        <v>1640.61</v>
      </c>
      <c r="L16" s="14"/>
      <c r="M16" s="14"/>
    </row>
    <row r="17" spans="1:13" s="15" customFormat="1" ht="24" x14ac:dyDescent="0.2">
      <c r="A17" s="19" t="s">
        <v>24</v>
      </c>
      <c r="B17" s="30" t="s">
        <v>25</v>
      </c>
      <c r="C17" s="31" t="s">
        <v>26</v>
      </c>
      <c r="D17" s="34" t="s">
        <v>58</v>
      </c>
      <c r="E17" s="31" t="s">
        <v>11</v>
      </c>
      <c r="F17" s="32" t="s">
        <v>59</v>
      </c>
      <c r="G17" s="32" t="s">
        <v>59</v>
      </c>
      <c r="H17" s="35">
        <f>1666.66+83.33+385+190+9.5+43.89</f>
        <v>2378.3799999999997</v>
      </c>
      <c r="I17" s="21">
        <v>43831</v>
      </c>
      <c r="J17" s="21">
        <v>44196</v>
      </c>
      <c r="K17" s="36">
        <v>2378.38</v>
      </c>
      <c r="L17" s="14"/>
      <c r="M17" s="14"/>
    </row>
    <row r="18" spans="1:13" s="15" customFormat="1" ht="24" x14ac:dyDescent="0.2">
      <c r="A18" s="19" t="s">
        <v>24</v>
      </c>
      <c r="B18" s="30" t="s">
        <v>25</v>
      </c>
      <c r="C18" s="31" t="s">
        <v>26</v>
      </c>
      <c r="D18" s="31" t="s">
        <v>99</v>
      </c>
      <c r="E18" s="31" t="s">
        <v>11</v>
      </c>
      <c r="F18" s="32" t="s">
        <v>105</v>
      </c>
      <c r="G18" s="32" t="s">
        <v>69</v>
      </c>
      <c r="H18" s="35">
        <v>0</v>
      </c>
      <c r="I18" s="21">
        <v>43831</v>
      </c>
      <c r="J18" s="21">
        <v>44196</v>
      </c>
      <c r="K18" s="36">
        <f>884.47+88.45</f>
        <v>972.92000000000007</v>
      </c>
      <c r="L18" s="14"/>
      <c r="M18" s="14"/>
    </row>
    <row r="19" spans="1:13" s="15" customFormat="1" ht="24" x14ac:dyDescent="0.2">
      <c r="A19" s="19" t="s">
        <v>24</v>
      </c>
      <c r="B19" s="30" t="s">
        <v>25</v>
      </c>
      <c r="C19" s="31" t="s">
        <v>26</v>
      </c>
      <c r="D19" s="34" t="s">
        <v>88</v>
      </c>
      <c r="E19" s="31" t="s">
        <v>11</v>
      </c>
      <c r="F19" s="32" t="s">
        <v>55</v>
      </c>
      <c r="G19" s="32" t="s">
        <v>55</v>
      </c>
      <c r="H19" s="28">
        <f>678.17+34.32+319.57+485.71+284.99+57+213.16+25.12+194.31+87.47+23.94+32.93+238.68+408.55+32.93+297.77</f>
        <v>3414.6199999999994</v>
      </c>
      <c r="I19" s="21">
        <v>43800</v>
      </c>
      <c r="J19" s="21">
        <v>44136</v>
      </c>
      <c r="K19" s="29">
        <f>H19</f>
        <v>3414.6199999999994</v>
      </c>
      <c r="L19" s="14"/>
      <c r="M19" s="14"/>
    </row>
    <row r="20" spans="1:13" s="15" customFormat="1" ht="24" x14ac:dyDescent="0.2">
      <c r="A20" s="19" t="s">
        <v>24</v>
      </c>
      <c r="B20" s="30" t="s">
        <v>25</v>
      </c>
      <c r="C20" s="31" t="s">
        <v>26</v>
      </c>
      <c r="D20" s="34" t="s">
        <v>89</v>
      </c>
      <c r="E20" s="31" t="s">
        <v>11</v>
      </c>
      <c r="F20" s="32" t="s">
        <v>90</v>
      </c>
      <c r="G20" s="32" t="s">
        <v>90</v>
      </c>
      <c r="H20" s="28">
        <f>146.21+235.75</f>
        <v>381.96000000000004</v>
      </c>
      <c r="I20" s="21">
        <v>43739</v>
      </c>
      <c r="J20" s="21">
        <v>44012</v>
      </c>
      <c r="K20" s="29">
        <f>H20</f>
        <v>381.96000000000004</v>
      </c>
      <c r="L20" s="14"/>
      <c r="M20" s="14"/>
    </row>
    <row r="21" spans="1:13" s="38" customFormat="1" ht="24" x14ac:dyDescent="0.2">
      <c r="A21" s="19" t="s">
        <v>24</v>
      </c>
      <c r="B21" s="30" t="s">
        <v>25</v>
      </c>
      <c r="C21" s="31" t="s">
        <v>26</v>
      </c>
      <c r="D21" s="34" t="s">
        <v>72</v>
      </c>
      <c r="E21" s="31" t="s">
        <v>11</v>
      </c>
      <c r="F21" s="32" t="s">
        <v>73</v>
      </c>
      <c r="G21" s="32" t="s">
        <v>73</v>
      </c>
      <c r="H21" s="35">
        <f>500+110</f>
        <v>610</v>
      </c>
      <c r="I21" s="24">
        <v>44006</v>
      </c>
      <c r="J21" s="24">
        <v>44006</v>
      </c>
      <c r="K21" s="36">
        <f>H21</f>
        <v>610</v>
      </c>
      <c r="L21" s="37"/>
      <c r="M21" s="37"/>
    </row>
    <row r="22" spans="1:13" s="15" customFormat="1" ht="24" x14ac:dyDescent="0.2">
      <c r="A22" s="19" t="s">
        <v>24</v>
      </c>
      <c r="B22" s="30" t="s">
        <v>25</v>
      </c>
      <c r="C22" s="31" t="s">
        <v>26</v>
      </c>
      <c r="D22" s="31" t="s">
        <v>40</v>
      </c>
      <c r="E22" s="31" t="s">
        <v>11</v>
      </c>
      <c r="F22" s="32" t="s">
        <v>39</v>
      </c>
      <c r="G22" s="32" t="s">
        <v>39</v>
      </c>
      <c r="H22" s="35">
        <f>366*4</f>
        <v>1464</v>
      </c>
      <c r="I22" s="21">
        <v>43234</v>
      </c>
      <c r="J22" s="21">
        <v>44196</v>
      </c>
      <c r="K22" s="29">
        <v>366</v>
      </c>
      <c r="L22" s="37"/>
      <c r="M22" s="14"/>
    </row>
    <row r="23" spans="1:13" s="15" customFormat="1" ht="24" x14ac:dyDescent="0.2">
      <c r="A23" s="19" t="s">
        <v>24</v>
      </c>
      <c r="B23" s="30" t="s">
        <v>25</v>
      </c>
      <c r="C23" s="31" t="s">
        <v>26</v>
      </c>
      <c r="D23" s="34" t="s">
        <v>97</v>
      </c>
      <c r="E23" s="31" t="s">
        <v>11</v>
      </c>
      <c r="F23" s="32" t="s">
        <v>95</v>
      </c>
      <c r="G23" s="32" t="s">
        <v>95</v>
      </c>
      <c r="H23" s="35">
        <f>K23</f>
        <v>49.5</v>
      </c>
      <c r="I23" s="24">
        <v>43880</v>
      </c>
      <c r="J23" s="24">
        <v>43881</v>
      </c>
      <c r="K23" s="29">
        <v>49.5</v>
      </c>
      <c r="L23" s="37"/>
      <c r="M23" s="14"/>
    </row>
    <row r="24" spans="1:13" s="15" customFormat="1" ht="24" x14ac:dyDescent="0.2">
      <c r="A24" s="19" t="s">
        <v>24</v>
      </c>
      <c r="B24" s="30" t="s">
        <v>25</v>
      </c>
      <c r="C24" s="31" t="s">
        <v>26</v>
      </c>
      <c r="D24" s="31" t="s">
        <v>84</v>
      </c>
      <c r="E24" s="31" t="s">
        <v>11</v>
      </c>
      <c r="F24" s="32" t="s">
        <v>87</v>
      </c>
      <c r="G24" s="32" t="s">
        <v>87</v>
      </c>
      <c r="H24" s="35">
        <v>357</v>
      </c>
      <c r="I24" s="21">
        <v>43831</v>
      </c>
      <c r="J24" s="21">
        <v>44196</v>
      </c>
      <c r="K24" s="29">
        <f>H24</f>
        <v>357</v>
      </c>
      <c r="L24" s="37"/>
      <c r="M24" s="14"/>
    </row>
    <row r="25" spans="1:13" s="15" customFormat="1" ht="24" x14ac:dyDescent="0.2">
      <c r="A25" s="19" t="s">
        <v>24</v>
      </c>
      <c r="B25" s="30" t="s">
        <v>25</v>
      </c>
      <c r="C25" s="31" t="s">
        <v>26</v>
      </c>
      <c r="D25" s="31" t="s">
        <v>44</v>
      </c>
      <c r="E25" s="31" t="s">
        <v>11</v>
      </c>
      <c r="F25" s="32" t="s">
        <v>43</v>
      </c>
      <c r="G25" s="32" t="s">
        <v>43</v>
      </c>
      <c r="H25" s="35">
        <v>9000</v>
      </c>
      <c r="I25" s="24">
        <v>43196</v>
      </c>
      <c r="J25" s="24">
        <v>44669</v>
      </c>
      <c r="K25" s="29">
        <f>H25</f>
        <v>9000</v>
      </c>
      <c r="L25" s="37"/>
      <c r="M25" s="14"/>
    </row>
    <row r="26" spans="1:13" s="15" customFormat="1" ht="24" x14ac:dyDescent="0.2">
      <c r="A26" s="19" t="s">
        <v>24</v>
      </c>
      <c r="B26" s="30" t="s">
        <v>25</v>
      </c>
      <c r="C26" s="31" t="s">
        <v>26</v>
      </c>
      <c r="D26" s="31" t="s">
        <v>45</v>
      </c>
      <c r="E26" s="31" t="s">
        <v>11</v>
      </c>
      <c r="F26" s="32" t="s">
        <v>43</v>
      </c>
      <c r="G26" s="32" t="s">
        <v>43</v>
      </c>
      <c r="H26" s="35">
        <f>K26</f>
        <v>317.2</v>
      </c>
      <c r="I26" s="21">
        <v>43831</v>
      </c>
      <c r="J26" s="21">
        <v>44196</v>
      </c>
      <c r="K26" s="29">
        <v>317.2</v>
      </c>
      <c r="L26" s="37"/>
      <c r="M26" s="14"/>
    </row>
    <row r="27" spans="1:13" s="15" customFormat="1" ht="24" x14ac:dyDescent="0.2">
      <c r="A27" s="19" t="s">
        <v>24</v>
      </c>
      <c r="B27" s="30" t="s">
        <v>25</v>
      </c>
      <c r="C27" s="31" t="s">
        <v>26</v>
      </c>
      <c r="D27" s="31" t="s">
        <v>66</v>
      </c>
      <c r="E27" s="31" t="s">
        <v>11</v>
      </c>
      <c r="F27" s="32" t="s">
        <v>65</v>
      </c>
      <c r="G27" s="32" t="s">
        <v>65</v>
      </c>
      <c r="H27" s="35">
        <f>70+15.4</f>
        <v>85.4</v>
      </c>
      <c r="I27" s="24">
        <v>44140</v>
      </c>
      <c r="J27" s="21">
        <v>44140</v>
      </c>
      <c r="K27" s="29">
        <f>H27</f>
        <v>85.4</v>
      </c>
      <c r="L27" s="37"/>
      <c r="M27" s="14"/>
    </row>
    <row r="28" spans="1:13" s="15" customFormat="1" ht="24" x14ac:dyDescent="0.2">
      <c r="A28" s="19" t="s">
        <v>24</v>
      </c>
      <c r="B28" s="30" t="s">
        <v>25</v>
      </c>
      <c r="C28" s="31" t="s">
        <v>26</v>
      </c>
      <c r="D28" s="31" t="s">
        <v>76</v>
      </c>
      <c r="E28" s="31" t="s">
        <v>11</v>
      </c>
      <c r="F28" s="32" t="s">
        <v>77</v>
      </c>
      <c r="G28" s="32" t="s">
        <v>77</v>
      </c>
      <c r="H28" s="35">
        <v>50</v>
      </c>
      <c r="I28" s="24">
        <v>43831</v>
      </c>
      <c r="J28" s="24">
        <v>43831</v>
      </c>
      <c r="K28" s="29">
        <v>50</v>
      </c>
      <c r="L28" s="37"/>
      <c r="M28" s="14"/>
    </row>
    <row r="29" spans="1:13" s="15" customFormat="1" ht="24" x14ac:dyDescent="0.2">
      <c r="A29" s="19" t="s">
        <v>24</v>
      </c>
      <c r="B29" s="30" t="s">
        <v>25</v>
      </c>
      <c r="C29" s="31" t="s">
        <v>26</v>
      </c>
      <c r="D29" s="31" t="s">
        <v>91</v>
      </c>
      <c r="E29" s="31" t="s">
        <v>11</v>
      </c>
      <c r="F29" s="32" t="s">
        <v>92</v>
      </c>
      <c r="G29" s="32" t="s">
        <v>92</v>
      </c>
      <c r="H29" s="35">
        <v>984.59</v>
      </c>
      <c r="I29" s="24">
        <v>43497</v>
      </c>
      <c r="J29" s="24">
        <v>43861</v>
      </c>
      <c r="K29" s="29">
        <f>H29</f>
        <v>984.59</v>
      </c>
      <c r="L29" s="37"/>
      <c r="M29" s="14"/>
    </row>
    <row r="30" spans="1:13" s="15" customFormat="1" ht="24" x14ac:dyDescent="0.2">
      <c r="A30" s="19" t="s">
        <v>24</v>
      </c>
      <c r="B30" s="30" t="s">
        <v>25</v>
      </c>
      <c r="C30" s="31" t="s">
        <v>26</v>
      </c>
      <c r="D30" s="31" t="s">
        <v>91</v>
      </c>
      <c r="E30" s="31" t="s">
        <v>11</v>
      </c>
      <c r="F30" s="32" t="s">
        <v>92</v>
      </c>
      <c r="G30" s="32" t="s">
        <v>92</v>
      </c>
      <c r="H30" s="35">
        <v>984.59</v>
      </c>
      <c r="I30" s="24">
        <v>43862</v>
      </c>
      <c r="J30" s="24">
        <v>44227</v>
      </c>
      <c r="K30" s="29">
        <f>H30</f>
        <v>984.59</v>
      </c>
      <c r="L30" s="37"/>
      <c r="M30" s="14"/>
    </row>
    <row r="31" spans="1:13" s="15" customFormat="1" ht="24" x14ac:dyDescent="0.2">
      <c r="A31" s="19" t="s">
        <v>24</v>
      </c>
      <c r="B31" s="30" t="s">
        <v>25</v>
      </c>
      <c r="C31" s="31" t="s">
        <v>26</v>
      </c>
      <c r="D31" s="31" t="s">
        <v>64</v>
      </c>
      <c r="E31" s="31" t="s">
        <v>11</v>
      </c>
      <c r="F31" s="32" t="s">
        <v>63</v>
      </c>
      <c r="G31" s="32" t="s">
        <v>63</v>
      </c>
      <c r="H31" s="35">
        <f>475+47.5</f>
        <v>522.5</v>
      </c>
      <c r="I31" s="24">
        <v>44133</v>
      </c>
      <c r="J31" s="24">
        <v>44133</v>
      </c>
      <c r="K31" s="29">
        <f>H31</f>
        <v>522.5</v>
      </c>
      <c r="L31" s="37"/>
      <c r="M31" s="14"/>
    </row>
    <row r="32" spans="1:13" s="15" customFormat="1" ht="24" x14ac:dyDescent="0.2">
      <c r="A32" s="19" t="s">
        <v>24</v>
      </c>
      <c r="B32" s="30" t="s">
        <v>25</v>
      </c>
      <c r="C32" s="31" t="s">
        <v>26</v>
      </c>
      <c r="D32" s="31" t="s">
        <v>101</v>
      </c>
      <c r="E32" s="31" t="s">
        <v>11</v>
      </c>
      <c r="F32" s="32" t="s">
        <v>71</v>
      </c>
      <c r="G32" s="32" t="s">
        <v>71</v>
      </c>
      <c r="H32" s="35">
        <v>0</v>
      </c>
      <c r="I32" s="24">
        <v>43831</v>
      </c>
      <c r="J32" s="21">
        <v>44196</v>
      </c>
      <c r="K32" s="29">
        <f>495.54+635.06+181.84</f>
        <v>1312.4399999999998</v>
      </c>
      <c r="L32" s="37"/>
      <c r="M32" s="14"/>
    </row>
    <row r="33" spans="1:13" s="15" customFormat="1" ht="24" x14ac:dyDescent="0.2">
      <c r="A33" s="19" t="s">
        <v>24</v>
      </c>
      <c r="B33" s="30" t="s">
        <v>25</v>
      </c>
      <c r="C33" s="31" t="s">
        <v>26</v>
      </c>
      <c r="D33" s="31" t="s">
        <v>42</v>
      </c>
      <c r="E33" s="31" t="s">
        <v>11</v>
      </c>
      <c r="F33" s="32" t="s">
        <v>41</v>
      </c>
      <c r="G33" s="32" t="s">
        <v>41</v>
      </c>
      <c r="H33" s="35">
        <v>109.8</v>
      </c>
      <c r="I33" s="21">
        <v>44109</v>
      </c>
      <c r="J33" s="21">
        <v>44109</v>
      </c>
      <c r="K33" s="29">
        <f>H33</f>
        <v>109.8</v>
      </c>
      <c r="L33" s="37"/>
      <c r="M33" s="14"/>
    </row>
    <row r="34" spans="1:13" s="15" customFormat="1" ht="24" x14ac:dyDescent="0.2">
      <c r="A34" s="19" t="s">
        <v>24</v>
      </c>
      <c r="B34" s="30" t="s">
        <v>25</v>
      </c>
      <c r="C34" s="31" t="s">
        <v>26</v>
      </c>
      <c r="D34" s="31" t="s">
        <v>56</v>
      </c>
      <c r="E34" s="31" t="s">
        <v>11</v>
      </c>
      <c r="F34" s="32" t="s">
        <v>57</v>
      </c>
      <c r="G34" s="32" t="s">
        <v>57</v>
      </c>
      <c r="H34" s="35">
        <f>(427+93.94)*12</f>
        <v>6251.2800000000007</v>
      </c>
      <c r="I34" s="21">
        <v>41548</v>
      </c>
      <c r="J34" s="21">
        <v>44196</v>
      </c>
      <c r="K34" s="36">
        <f>3182+700.04</f>
        <v>3882.04</v>
      </c>
      <c r="L34" s="37"/>
      <c r="M34" s="14"/>
    </row>
    <row r="35" spans="1:13" s="15" customFormat="1" ht="24" x14ac:dyDescent="0.2">
      <c r="A35" s="19" t="s">
        <v>24</v>
      </c>
      <c r="B35" s="30" t="s">
        <v>25</v>
      </c>
      <c r="C35" s="31" t="s">
        <v>26</v>
      </c>
      <c r="D35" s="31" t="s">
        <v>38</v>
      </c>
      <c r="E35" s="31" t="s">
        <v>11</v>
      </c>
      <c r="F35" s="32" t="s">
        <v>37</v>
      </c>
      <c r="G35" s="32" t="s">
        <v>37</v>
      </c>
      <c r="H35" s="28">
        <v>3746</v>
      </c>
      <c r="I35" s="21">
        <v>44127</v>
      </c>
      <c r="J35" s="21">
        <v>44492</v>
      </c>
      <c r="K35" s="29">
        <f>H35</f>
        <v>3746</v>
      </c>
      <c r="L35" s="37"/>
      <c r="M35" s="14"/>
    </row>
    <row r="36" spans="1:13" s="15" customFormat="1" ht="24" x14ac:dyDescent="0.2">
      <c r="A36" s="19" t="s">
        <v>24</v>
      </c>
      <c r="B36" s="30" t="s">
        <v>25</v>
      </c>
      <c r="C36" s="31" t="s">
        <v>26</v>
      </c>
      <c r="D36" s="31" t="s">
        <v>93</v>
      </c>
      <c r="E36" s="31" t="s">
        <v>11</v>
      </c>
      <c r="F36" s="32" t="s">
        <v>94</v>
      </c>
      <c r="G36" s="32" t="s">
        <v>94</v>
      </c>
      <c r="H36" s="28">
        <f>K36</f>
        <v>162</v>
      </c>
      <c r="I36" s="21">
        <v>43831</v>
      </c>
      <c r="J36" s="21">
        <v>44166</v>
      </c>
      <c r="K36" s="29">
        <v>162</v>
      </c>
      <c r="L36" s="37"/>
      <c r="M36" s="14"/>
    </row>
    <row r="37" spans="1:13" s="15" customFormat="1" ht="24" x14ac:dyDescent="0.2">
      <c r="A37" s="19" t="s">
        <v>24</v>
      </c>
      <c r="B37" s="30" t="s">
        <v>25</v>
      </c>
      <c r="C37" s="31" t="s">
        <v>26</v>
      </c>
      <c r="D37" s="34" t="s">
        <v>30</v>
      </c>
      <c r="E37" s="31" t="s">
        <v>11</v>
      </c>
      <c r="F37" s="32" t="s">
        <v>35</v>
      </c>
      <c r="G37" s="32" t="s">
        <v>35</v>
      </c>
      <c r="H37" s="28">
        <f>250+55</f>
        <v>305</v>
      </c>
      <c r="I37" s="21">
        <v>43831</v>
      </c>
      <c r="J37" s="21">
        <v>44196</v>
      </c>
      <c r="K37" s="29">
        <f>H37</f>
        <v>305</v>
      </c>
      <c r="L37" s="14"/>
      <c r="M37" s="14"/>
    </row>
    <row r="38" spans="1:13" s="15" customFormat="1" ht="24" x14ac:dyDescent="0.2">
      <c r="A38" s="19" t="s">
        <v>24</v>
      </c>
      <c r="B38" s="30" t="s">
        <v>25</v>
      </c>
      <c r="C38" s="31" t="s">
        <v>26</v>
      </c>
      <c r="D38" s="34" t="s">
        <v>31</v>
      </c>
      <c r="E38" s="31" t="s">
        <v>11</v>
      </c>
      <c r="F38" s="32" t="s">
        <v>35</v>
      </c>
      <c r="G38" s="32" t="s">
        <v>35</v>
      </c>
      <c r="H38" s="28">
        <f>131.12*2</f>
        <v>262.24</v>
      </c>
      <c r="I38" s="21">
        <v>43831</v>
      </c>
      <c r="J38" s="21">
        <v>44196</v>
      </c>
      <c r="K38" s="29">
        <f>H38</f>
        <v>262.24</v>
      </c>
      <c r="L38" s="14"/>
      <c r="M38" s="14"/>
    </row>
    <row r="39" spans="1:13" s="15" customFormat="1" ht="24" x14ac:dyDescent="0.2">
      <c r="A39" s="19" t="s">
        <v>24</v>
      </c>
      <c r="B39" s="30" t="s">
        <v>25</v>
      </c>
      <c r="C39" s="31" t="s">
        <v>26</v>
      </c>
      <c r="D39" s="31" t="s">
        <v>32</v>
      </c>
      <c r="E39" s="31" t="s">
        <v>11</v>
      </c>
      <c r="F39" s="32" t="s">
        <v>35</v>
      </c>
      <c r="G39" s="32" t="s">
        <v>35</v>
      </c>
      <c r="H39" s="28">
        <f>150+33</f>
        <v>183</v>
      </c>
      <c r="I39" s="21">
        <v>43862</v>
      </c>
      <c r="J39" s="21">
        <v>44196</v>
      </c>
      <c r="K39" s="29">
        <v>183</v>
      </c>
      <c r="L39" s="14"/>
      <c r="M39" s="14"/>
    </row>
    <row r="40" spans="1:13" s="15" customFormat="1" ht="24" x14ac:dyDescent="0.2">
      <c r="A40" s="19" t="s">
        <v>24</v>
      </c>
      <c r="B40" s="30" t="s">
        <v>25</v>
      </c>
      <c r="C40" s="31" t="s">
        <v>26</v>
      </c>
      <c r="D40" s="34" t="s">
        <v>78</v>
      </c>
      <c r="E40" s="31" t="s">
        <v>11</v>
      </c>
      <c r="F40" s="32" t="s">
        <v>35</v>
      </c>
      <c r="G40" s="32" t="s">
        <v>35</v>
      </c>
      <c r="H40" s="28">
        <f>57.55</f>
        <v>57.55</v>
      </c>
      <c r="I40" s="21">
        <v>43880</v>
      </c>
      <c r="J40" s="21">
        <v>43880</v>
      </c>
      <c r="K40" s="29">
        <f>H40</f>
        <v>57.55</v>
      </c>
      <c r="L40" s="14"/>
      <c r="M40" s="14"/>
    </row>
    <row r="41" spans="1:13" s="15" customFormat="1" ht="24" x14ac:dyDescent="0.2">
      <c r="A41" s="19" t="s">
        <v>24</v>
      </c>
      <c r="B41" s="30" t="s">
        <v>25</v>
      </c>
      <c r="C41" s="31" t="s">
        <v>26</v>
      </c>
      <c r="D41" s="34" t="s">
        <v>80</v>
      </c>
      <c r="E41" s="31" t="s">
        <v>11</v>
      </c>
      <c r="F41" s="32" t="s">
        <v>79</v>
      </c>
      <c r="G41" s="32" t="s">
        <v>79</v>
      </c>
      <c r="H41" s="28">
        <v>2100</v>
      </c>
      <c r="I41" s="21">
        <v>43521</v>
      </c>
      <c r="J41" s="21">
        <v>43886</v>
      </c>
      <c r="K41" s="29">
        <v>2100</v>
      </c>
      <c r="L41" s="14"/>
      <c r="M41" s="14"/>
    </row>
    <row r="42" spans="1:13" s="15" customFormat="1" ht="24" x14ac:dyDescent="0.2">
      <c r="A42" s="19" t="s">
        <v>24</v>
      </c>
      <c r="B42" s="30" t="s">
        <v>25</v>
      </c>
      <c r="C42" s="31" t="s">
        <v>26</v>
      </c>
      <c r="D42" s="34" t="s">
        <v>80</v>
      </c>
      <c r="E42" s="31" t="s">
        <v>11</v>
      </c>
      <c r="F42" s="32" t="s">
        <v>79</v>
      </c>
      <c r="G42" s="32" t="s">
        <v>79</v>
      </c>
      <c r="H42" s="28">
        <v>2100</v>
      </c>
      <c r="I42" s="21">
        <v>43886</v>
      </c>
      <c r="J42" s="21">
        <v>44252</v>
      </c>
      <c r="K42" s="29">
        <v>2100</v>
      </c>
      <c r="L42" s="14"/>
      <c r="M42" s="14"/>
    </row>
    <row r="43" spans="1:13" s="15" customFormat="1" ht="24" x14ac:dyDescent="0.2">
      <c r="A43" s="19" t="s">
        <v>24</v>
      </c>
      <c r="B43" s="30" t="s">
        <v>25</v>
      </c>
      <c r="C43" s="31" t="s">
        <v>26</v>
      </c>
      <c r="D43" s="34" t="s">
        <v>81</v>
      </c>
      <c r="E43" s="31" t="s">
        <v>11</v>
      </c>
      <c r="F43" s="32" t="s">
        <v>79</v>
      </c>
      <c r="G43" s="32" t="s">
        <v>79</v>
      </c>
      <c r="H43" s="28">
        <v>900</v>
      </c>
      <c r="I43" s="21">
        <v>43711</v>
      </c>
      <c r="J43" s="21">
        <v>44077</v>
      </c>
      <c r="K43" s="29">
        <f>H43</f>
        <v>900</v>
      </c>
      <c r="L43" s="14"/>
      <c r="M43" s="14"/>
    </row>
    <row r="44" spans="1:13" s="15" customFormat="1" ht="24" x14ac:dyDescent="0.2">
      <c r="A44" s="19" t="s">
        <v>24</v>
      </c>
      <c r="B44" s="30" t="s">
        <v>25</v>
      </c>
      <c r="C44" s="31" t="s">
        <v>26</v>
      </c>
      <c r="D44" s="34" t="s">
        <v>81</v>
      </c>
      <c r="E44" s="31" t="s">
        <v>11</v>
      </c>
      <c r="F44" s="32" t="s">
        <v>79</v>
      </c>
      <c r="G44" s="32" t="s">
        <v>79</v>
      </c>
      <c r="H44" s="28">
        <v>900</v>
      </c>
      <c r="I44" s="21">
        <v>44077</v>
      </c>
      <c r="J44" s="21">
        <v>44442</v>
      </c>
      <c r="K44" s="29">
        <f>H44</f>
        <v>900</v>
      </c>
      <c r="L44" s="14"/>
      <c r="M44" s="14"/>
    </row>
    <row r="45" spans="1:13" s="15" customFormat="1" ht="24" x14ac:dyDescent="0.2">
      <c r="A45" s="19" t="s">
        <v>24</v>
      </c>
      <c r="B45" s="30" t="s">
        <v>25</v>
      </c>
      <c r="C45" s="31" t="s">
        <v>26</v>
      </c>
      <c r="D45" s="34" t="s">
        <v>82</v>
      </c>
      <c r="E45" s="31" t="s">
        <v>11</v>
      </c>
      <c r="F45" s="32" t="s">
        <v>79</v>
      </c>
      <c r="G45" s="32" t="s">
        <v>79</v>
      </c>
      <c r="H45" s="28">
        <v>1648</v>
      </c>
      <c r="I45" s="21">
        <v>43738</v>
      </c>
      <c r="J45" s="21">
        <v>44104</v>
      </c>
      <c r="K45" s="29">
        <f>H45</f>
        <v>1648</v>
      </c>
      <c r="L45" s="14"/>
      <c r="M45" s="14"/>
    </row>
    <row r="46" spans="1:13" s="15" customFormat="1" ht="24" x14ac:dyDescent="0.2">
      <c r="A46" s="19" t="s">
        <v>24</v>
      </c>
      <c r="B46" s="30" t="s">
        <v>25</v>
      </c>
      <c r="C46" s="31" t="s">
        <v>26</v>
      </c>
      <c r="D46" s="34" t="s">
        <v>82</v>
      </c>
      <c r="E46" s="31" t="s">
        <v>11</v>
      </c>
      <c r="F46" s="32" t="s">
        <v>79</v>
      </c>
      <c r="G46" s="32" t="s">
        <v>79</v>
      </c>
      <c r="H46" s="28">
        <v>1648</v>
      </c>
      <c r="I46" s="21">
        <v>44104</v>
      </c>
      <c r="J46" s="21">
        <v>44469</v>
      </c>
      <c r="K46" s="28">
        <v>1648</v>
      </c>
      <c r="L46" s="14"/>
      <c r="M46" s="14"/>
    </row>
    <row r="47" spans="1:13" s="15" customFormat="1" ht="24" x14ac:dyDescent="0.2">
      <c r="A47" s="19" t="s">
        <v>24</v>
      </c>
      <c r="B47" s="30" t="s">
        <v>25</v>
      </c>
      <c r="C47" s="31" t="s">
        <v>26</v>
      </c>
      <c r="D47" s="34" t="s">
        <v>83</v>
      </c>
      <c r="E47" s="31" t="s">
        <v>11</v>
      </c>
      <c r="F47" s="32" t="s">
        <v>79</v>
      </c>
      <c r="G47" s="32" t="s">
        <v>79</v>
      </c>
      <c r="H47" s="28">
        <v>292</v>
      </c>
      <c r="I47" s="21">
        <v>43738</v>
      </c>
      <c r="J47" s="21">
        <v>44104</v>
      </c>
      <c r="K47" s="28">
        <v>292</v>
      </c>
      <c r="L47" s="14"/>
      <c r="M47" s="14"/>
    </row>
    <row r="48" spans="1:13" s="15" customFormat="1" ht="24" x14ac:dyDescent="0.2">
      <c r="A48" s="19" t="s">
        <v>24</v>
      </c>
      <c r="B48" s="30" t="s">
        <v>25</v>
      </c>
      <c r="C48" s="31" t="s">
        <v>26</v>
      </c>
      <c r="D48" s="34" t="s">
        <v>83</v>
      </c>
      <c r="E48" s="31" t="s">
        <v>11</v>
      </c>
      <c r="F48" s="32" t="s">
        <v>79</v>
      </c>
      <c r="G48" s="32" t="s">
        <v>79</v>
      </c>
      <c r="H48" s="28">
        <v>292</v>
      </c>
      <c r="I48" s="21">
        <v>44104</v>
      </c>
      <c r="J48" s="21">
        <v>44469</v>
      </c>
      <c r="K48" s="28">
        <v>292</v>
      </c>
      <c r="L48" s="14"/>
      <c r="M48" s="14"/>
    </row>
    <row r="49" spans="1:13" s="15" customFormat="1" ht="24" x14ac:dyDescent="0.2">
      <c r="A49" s="19" t="s">
        <v>24</v>
      </c>
      <c r="B49" s="30" t="s">
        <v>25</v>
      </c>
      <c r="C49" s="31" t="s">
        <v>26</v>
      </c>
      <c r="D49" s="34" t="s">
        <v>46</v>
      </c>
      <c r="E49" s="31" t="s">
        <v>11</v>
      </c>
      <c r="F49" s="32" t="s">
        <v>47</v>
      </c>
      <c r="G49" s="32" t="s">
        <v>47</v>
      </c>
      <c r="H49" s="35">
        <v>9071.93</v>
      </c>
      <c r="I49" s="24">
        <v>43831</v>
      </c>
      <c r="J49" s="21">
        <v>44196</v>
      </c>
      <c r="K49" s="36">
        <f>(1461.66*5)+1763.63</f>
        <v>9071.93</v>
      </c>
      <c r="L49" s="14"/>
      <c r="M49" s="14"/>
    </row>
    <row r="50" spans="1:13" s="15" customFormat="1" ht="24" x14ac:dyDescent="0.2">
      <c r="A50" s="19" t="s">
        <v>24</v>
      </c>
      <c r="B50" s="30" t="s">
        <v>25</v>
      </c>
      <c r="C50" s="31" t="s">
        <v>26</v>
      </c>
      <c r="D50" s="34" t="s">
        <v>102</v>
      </c>
      <c r="E50" s="31" t="s">
        <v>11</v>
      </c>
      <c r="F50" s="32" t="s">
        <v>70</v>
      </c>
      <c r="G50" s="32" t="s">
        <v>70</v>
      </c>
      <c r="H50" s="28">
        <v>0</v>
      </c>
      <c r="I50" s="21">
        <v>43770</v>
      </c>
      <c r="J50" s="21">
        <v>44196</v>
      </c>
      <c r="K50" s="36">
        <f>566.42+124.61</f>
        <v>691.03</v>
      </c>
      <c r="L50" s="14"/>
      <c r="M50" s="14"/>
    </row>
    <row r="51" spans="1:13" s="38" customFormat="1" ht="24" x14ac:dyDescent="0.2">
      <c r="A51" s="19" t="s">
        <v>24</v>
      </c>
      <c r="B51" s="42" t="s">
        <v>25</v>
      </c>
      <c r="C51" s="34" t="s">
        <v>26</v>
      </c>
      <c r="D51" s="34" t="s">
        <v>68</v>
      </c>
      <c r="E51" s="31" t="s">
        <v>11</v>
      </c>
      <c r="F51" s="32" t="s">
        <v>67</v>
      </c>
      <c r="G51" s="32" t="s">
        <v>67</v>
      </c>
      <c r="H51" s="35">
        <f>(132+195.2+183)*6</f>
        <v>3061.2</v>
      </c>
      <c r="I51" s="24">
        <v>43466</v>
      </c>
      <c r="J51" s="24">
        <v>44196</v>
      </c>
      <c r="K51" s="36">
        <f>H51</f>
        <v>3061.2</v>
      </c>
      <c r="L51" s="37"/>
      <c r="M51" s="37"/>
    </row>
    <row r="52" spans="1:13" s="15" customFormat="1" ht="36" x14ac:dyDescent="0.2">
      <c r="A52" s="19" t="s">
        <v>24</v>
      </c>
      <c r="B52" s="30" t="s">
        <v>25</v>
      </c>
      <c r="C52" s="39" t="s">
        <v>26</v>
      </c>
      <c r="D52" s="34" t="s">
        <v>103</v>
      </c>
      <c r="E52" s="31" t="s">
        <v>11</v>
      </c>
      <c r="F52" s="32" t="s">
        <v>48</v>
      </c>
      <c r="G52" s="32" t="s">
        <v>48</v>
      </c>
      <c r="H52" s="28">
        <v>0</v>
      </c>
      <c r="I52" s="21">
        <v>43466</v>
      </c>
      <c r="J52" s="21">
        <v>44561</v>
      </c>
      <c r="K52" s="36">
        <f>182.39+111.02</f>
        <v>293.40999999999997</v>
      </c>
      <c r="L52" s="14"/>
      <c r="M52" s="14"/>
    </row>
    <row r="53" spans="1:13" s="15" customFormat="1" ht="24" x14ac:dyDescent="0.2">
      <c r="A53" s="19" t="s">
        <v>24</v>
      </c>
      <c r="B53" s="30" t="s">
        <v>25</v>
      </c>
      <c r="C53" s="39" t="s">
        <v>26</v>
      </c>
      <c r="D53" s="34" t="s">
        <v>49</v>
      </c>
      <c r="E53" s="31" t="s">
        <v>11</v>
      </c>
      <c r="F53" s="32" t="s">
        <v>48</v>
      </c>
      <c r="G53" s="32" t="s">
        <v>48</v>
      </c>
      <c r="H53" s="28">
        <f>525+115.5</f>
        <v>640.5</v>
      </c>
      <c r="I53" s="21">
        <v>43466</v>
      </c>
      <c r="J53" s="21">
        <v>44561</v>
      </c>
      <c r="K53" s="29">
        <f>H53</f>
        <v>640.5</v>
      </c>
      <c r="L53" s="14"/>
      <c r="M53" s="14"/>
    </row>
    <row r="54" spans="1:13" s="15" customFormat="1" ht="36" x14ac:dyDescent="0.2">
      <c r="A54" s="19" t="s">
        <v>24</v>
      </c>
      <c r="B54" s="30" t="s">
        <v>25</v>
      </c>
      <c r="C54" s="39" t="s">
        <v>26</v>
      </c>
      <c r="D54" s="34" t="s">
        <v>50</v>
      </c>
      <c r="E54" s="31" t="s">
        <v>11</v>
      </c>
      <c r="F54" s="32" t="s">
        <v>48</v>
      </c>
      <c r="G54" s="32" t="s">
        <v>48</v>
      </c>
      <c r="H54" s="28">
        <f>315+69.3</f>
        <v>384.3</v>
      </c>
      <c r="I54" s="21">
        <v>43466</v>
      </c>
      <c r="J54" s="21">
        <v>44561</v>
      </c>
      <c r="K54" s="29">
        <f>H54</f>
        <v>384.3</v>
      </c>
      <c r="L54" s="14"/>
      <c r="M54" s="14"/>
    </row>
    <row r="55" spans="1:13" s="15" customFormat="1" ht="24" x14ac:dyDescent="0.2">
      <c r="A55" s="19" t="s">
        <v>24</v>
      </c>
      <c r="B55" s="30" t="s">
        <v>25</v>
      </c>
      <c r="C55" s="39" t="s">
        <v>26</v>
      </c>
      <c r="D55" s="34" t="s">
        <v>51</v>
      </c>
      <c r="E55" s="31" t="s">
        <v>11</v>
      </c>
      <c r="F55" s="32" t="s">
        <v>48</v>
      </c>
      <c r="G55" s="32" t="s">
        <v>48</v>
      </c>
      <c r="H55" s="28">
        <f>105+23.1</f>
        <v>128.1</v>
      </c>
      <c r="I55" s="21">
        <v>43466</v>
      </c>
      <c r="J55" s="21">
        <v>44561</v>
      </c>
      <c r="K55" s="29">
        <f>H55</f>
        <v>128.1</v>
      </c>
      <c r="L55" s="14"/>
      <c r="M55" s="14"/>
    </row>
    <row r="56" spans="1:13" s="15" customFormat="1" ht="24" x14ac:dyDescent="0.2">
      <c r="A56" s="19" t="s">
        <v>24</v>
      </c>
      <c r="B56" s="30" t="s">
        <v>25</v>
      </c>
      <c r="C56" s="39" t="s">
        <v>26</v>
      </c>
      <c r="D56" s="34" t="s">
        <v>52</v>
      </c>
      <c r="E56" s="31" t="s">
        <v>11</v>
      </c>
      <c r="F56" s="32" t="s">
        <v>48</v>
      </c>
      <c r="G56" s="32" t="s">
        <v>48</v>
      </c>
      <c r="H56" s="28">
        <f>475+104.5</f>
        <v>579.5</v>
      </c>
      <c r="I56" s="24">
        <v>43053</v>
      </c>
      <c r="J56" s="24">
        <v>44196</v>
      </c>
      <c r="K56" s="29">
        <f>450+99</f>
        <v>549</v>
      </c>
      <c r="L56" s="14"/>
      <c r="M56" s="14"/>
    </row>
    <row r="57" spans="1:13" s="15" customFormat="1" ht="36" x14ac:dyDescent="0.2">
      <c r="A57" s="19" t="s">
        <v>24</v>
      </c>
      <c r="B57" s="30" t="s">
        <v>25</v>
      </c>
      <c r="C57" s="39" t="s">
        <v>26</v>
      </c>
      <c r="D57" s="34" t="s">
        <v>53</v>
      </c>
      <c r="E57" s="31" t="s">
        <v>11</v>
      </c>
      <c r="F57" s="32" t="s">
        <v>48</v>
      </c>
      <c r="G57" s="32" t="s">
        <v>48</v>
      </c>
      <c r="H57" s="28">
        <f>200+208.33+89.83</f>
        <v>498.16</v>
      </c>
      <c r="I57" s="21">
        <v>43878</v>
      </c>
      <c r="J57" s="21">
        <v>44561</v>
      </c>
      <c r="K57" s="29">
        <f>H57</f>
        <v>498.16</v>
      </c>
      <c r="L57" s="14"/>
      <c r="M57" s="14"/>
    </row>
    <row r="58" spans="1:13" s="15" customFormat="1" ht="24" x14ac:dyDescent="0.2">
      <c r="A58" s="19" t="s">
        <v>24</v>
      </c>
      <c r="B58" s="30" t="s">
        <v>25</v>
      </c>
      <c r="C58" s="39" t="s">
        <v>26</v>
      </c>
      <c r="D58" s="34" t="s">
        <v>54</v>
      </c>
      <c r="E58" s="31" t="s">
        <v>11</v>
      </c>
      <c r="F58" s="32" t="s">
        <v>48</v>
      </c>
      <c r="G58" s="32" t="s">
        <v>48</v>
      </c>
      <c r="H58" s="28">
        <f>360+107.3+102.81</f>
        <v>570.11</v>
      </c>
      <c r="I58" s="24">
        <v>43991</v>
      </c>
      <c r="J58" s="21">
        <v>44926</v>
      </c>
      <c r="K58" s="29">
        <f>H58</f>
        <v>570.11</v>
      </c>
      <c r="L58" s="14"/>
      <c r="M58" s="14"/>
    </row>
    <row r="59" spans="1:13" s="15" customFormat="1" ht="24" x14ac:dyDescent="0.2">
      <c r="A59" s="19" t="s">
        <v>24</v>
      </c>
      <c r="B59" s="30" t="s">
        <v>25</v>
      </c>
      <c r="C59" s="39" t="s">
        <v>26</v>
      </c>
      <c r="D59" s="34" t="s">
        <v>96</v>
      </c>
      <c r="E59" s="31" t="s">
        <v>11</v>
      </c>
      <c r="F59" s="34" t="s">
        <v>75</v>
      </c>
      <c r="G59" s="34" t="s">
        <v>75</v>
      </c>
      <c r="H59" s="28">
        <v>55</v>
      </c>
      <c r="I59" s="24">
        <v>44111</v>
      </c>
      <c r="J59" s="21">
        <v>44111</v>
      </c>
      <c r="K59" s="29">
        <f>H59</f>
        <v>55</v>
      </c>
      <c r="L59" s="14"/>
      <c r="M59" s="14"/>
    </row>
    <row r="60" spans="1:13" s="15" customFormat="1" ht="12" x14ac:dyDescent="0.2">
      <c r="A60" s="8"/>
      <c r="B60" s="13"/>
      <c r="C60" s="12"/>
      <c r="D60" s="12"/>
      <c r="E60" s="9"/>
      <c r="F60" s="9"/>
      <c r="G60" s="3"/>
      <c r="J60" s="11"/>
      <c r="K60" s="6"/>
      <c r="L60" s="14"/>
      <c r="M60" s="14"/>
    </row>
    <row r="61" spans="1:13" s="15" customFormat="1" ht="12" x14ac:dyDescent="0.2">
      <c r="A61" s="8"/>
      <c r="B61" s="13"/>
      <c r="C61" s="12"/>
      <c r="D61" s="12"/>
      <c r="E61" s="26"/>
      <c r="F61" s="9"/>
      <c r="G61" s="3"/>
      <c r="H61" s="10"/>
      <c r="I61" s="11"/>
      <c r="J61" s="11"/>
      <c r="K61" s="6"/>
      <c r="L61" s="14"/>
      <c r="M61" s="14"/>
    </row>
    <row r="62" spans="1:13" s="15" customFormat="1" ht="12" x14ac:dyDescent="0.2">
      <c r="A62" s="8"/>
      <c r="B62" s="13"/>
      <c r="C62" s="12"/>
      <c r="D62" s="12"/>
      <c r="E62" s="26"/>
      <c r="F62" s="9"/>
      <c r="G62" s="3"/>
      <c r="H62" s="10"/>
      <c r="I62" s="11"/>
      <c r="J62" s="11"/>
      <c r="K62" s="6"/>
      <c r="L62" s="14"/>
      <c r="M62" s="14"/>
    </row>
    <row r="63" spans="1:13" s="15" customFormat="1" ht="12" x14ac:dyDescent="0.2">
      <c r="A63" s="8"/>
      <c r="B63" s="13"/>
      <c r="C63" s="12"/>
      <c r="D63" s="12"/>
      <c r="E63" s="26"/>
      <c r="F63" s="9"/>
      <c r="G63" s="3"/>
      <c r="H63" s="10"/>
      <c r="I63" s="11"/>
      <c r="J63" s="11"/>
      <c r="K63" s="6"/>
      <c r="L63" s="14"/>
      <c r="M63" s="14"/>
    </row>
    <row r="64" spans="1:13" s="15" customFormat="1" ht="12" x14ac:dyDescent="0.2">
      <c r="A64" s="8"/>
      <c r="B64" s="13"/>
      <c r="C64" s="12"/>
      <c r="D64" s="12"/>
      <c r="E64" s="26"/>
      <c r="F64" s="9"/>
      <c r="G64" s="3"/>
      <c r="H64" s="10"/>
      <c r="I64" s="11"/>
      <c r="J64" s="11"/>
      <c r="K64" s="6"/>
      <c r="L64" s="14"/>
      <c r="M64" s="14"/>
    </row>
    <row r="65" spans="1:13" s="15" customFormat="1" ht="12" x14ac:dyDescent="0.2">
      <c r="A65" s="8"/>
      <c r="B65" s="13"/>
      <c r="C65" s="12"/>
      <c r="D65" s="12"/>
      <c r="E65" s="26"/>
      <c r="F65" s="9"/>
      <c r="G65" s="3"/>
      <c r="H65" s="10"/>
      <c r="I65" s="11"/>
      <c r="J65" s="11"/>
      <c r="K65" s="6"/>
      <c r="L65" s="14"/>
      <c r="M65" s="14"/>
    </row>
    <row r="66" spans="1:13" s="15" customFormat="1" ht="12" x14ac:dyDescent="0.2">
      <c r="A66" s="8"/>
      <c r="B66" s="13"/>
      <c r="C66" s="12"/>
      <c r="D66" s="12"/>
      <c r="E66" s="26"/>
      <c r="F66" s="9"/>
      <c r="G66" s="3"/>
      <c r="H66" s="10"/>
      <c r="I66" s="11"/>
      <c r="J66" s="11"/>
      <c r="K66" s="6"/>
      <c r="L66" s="14"/>
      <c r="M66" s="14"/>
    </row>
  </sheetData>
  <sortState ref="A4:K4">
    <sortCondition ref="I4"/>
  </sortState>
  <mergeCells count="2">
    <mergeCell ref="A1:K1"/>
    <mergeCell ref="A2:K2"/>
  </mergeCells>
  <pageMargins left="0" right="0" top="0.15748031496062992" bottom="0" header="0.31496062992125984" footer="0.31496062992125984"/>
  <pageSetup paperSize="8" scale="91" fitToHeight="0" orientation="landscape" r:id="rId1"/>
  <headerFooter>
    <oddFooter>&amp;RPag.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4CE00B-F34B-4010-B0F4-62CA0234424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2020</vt:lpstr>
      <vt:lpstr>'Anno 2020'!Area_stampa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Tiziana</cp:lastModifiedBy>
  <cp:lastPrinted>2021-12-20T10:24:46Z</cp:lastPrinted>
  <dcterms:created xsi:type="dcterms:W3CDTF">2014-01-29T13:24:45Z</dcterms:created>
  <dcterms:modified xsi:type="dcterms:W3CDTF">2021-12-20T10:32:44Z</dcterms:modified>
</cp:coreProperties>
</file>